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definedNames>
    <definedName name="_xlnm._FilterDatabase" localSheetId="0" hidden="1">Personal!$A$14:$E$33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C19" i="2"/>
  <c r="C18" i="2"/>
  <c r="E18" i="2" l="1"/>
  <c r="E19" i="2"/>
  <c r="E21" i="2"/>
  <c r="E25" i="2"/>
  <c r="E26" i="2"/>
  <c r="E30" i="2"/>
  <c r="E33" i="2"/>
  <c r="E16" i="2"/>
  <c r="C31" i="2" l="1"/>
  <c r="D31" i="2"/>
  <c r="D32" i="2"/>
  <c r="C32" i="2"/>
  <c r="E32" i="2" l="1"/>
  <c r="E31" i="2"/>
  <c r="D20" i="2"/>
  <c r="D17" i="2"/>
  <c r="D29" i="2"/>
  <c r="C29" i="2"/>
  <c r="E29" i="2" s="1"/>
  <c r="D28" i="2"/>
  <c r="C28" i="2"/>
  <c r="D27" i="2"/>
  <c r="C27" i="2"/>
  <c r="E27" i="2" s="1"/>
  <c r="D24" i="2"/>
  <c r="C24" i="2"/>
  <c r="E24" i="2" s="1"/>
  <c r="D23" i="2"/>
  <c r="C23" i="2"/>
  <c r="D22" i="2"/>
  <c r="C22" i="2"/>
  <c r="C20" i="2"/>
  <c r="C17" i="2"/>
  <c r="E17" i="2" s="1"/>
  <c r="D15" i="2"/>
  <c r="C15" i="2"/>
  <c r="E15" i="2" s="1"/>
  <c r="E23" i="2" l="1"/>
  <c r="E22" i="2"/>
  <c r="E28" i="2"/>
  <c r="E20" i="2"/>
  <c r="H7" i="2"/>
  <c r="H10" i="2"/>
  <c r="H9" i="2"/>
  <c r="H8" i="2"/>
  <c r="H6" i="2"/>
  <c r="D10" i="2"/>
  <c r="G10" i="2" s="1"/>
  <c r="D9" i="2"/>
  <c r="G9" i="2" s="1"/>
  <c r="D8" i="2"/>
  <c r="G8" i="2" s="1"/>
  <c r="D7" i="2"/>
  <c r="G7" i="2" s="1"/>
  <c r="I7" i="2" s="1"/>
  <c r="D6" i="2"/>
  <c r="G6" i="2" s="1"/>
  <c r="I6" i="2" l="1"/>
  <c r="I10" i="2"/>
  <c r="I9" i="2"/>
  <c r="I8" i="2"/>
</calcChain>
</file>

<file path=xl/sharedStrings.xml><?xml version="1.0" encoding="utf-8"?>
<sst xmlns="http://schemas.openxmlformats.org/spreadsheetml/2006/main" count="67" uniqueCount="49">
  <si>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</si>
  <si>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</si>
  <si>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</si>
  <si>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</si>
  <si>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</si>
  <si>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</si>
  <si>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</si>
  <si>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</si>
  <si>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</si>
  <si>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</si>
  <si>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</si>
  <si>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</si>
  <si>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</si>
  <si>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</si>
  <si>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</si>
  <si>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</si>
  <si>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</si>
  <si>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</si>
  <si>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</si>
  <si>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</si>
  <si>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</si>
  <si>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</si>
  <si>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</si>
  <si>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</si>
  <si>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</si>
  <si>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</si>
  <si>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</si>
  <si>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</si>
  <si>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</si>
  <si>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</si>
  <si>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</si>
  <si>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</si>
  <si>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</si>
  <si>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</si>
  <si>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</si>
  <si>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</si>
  <si>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</si>
  <si>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SERENO ALVAREZ JUAN JAVIER</t>
  </si>
  <si>
    <t>Del 01 al 31 de Enero 2020</t>
  </si>
  <si>
    <t>GUIA DE RUTA</t>
  </si>
  <si>
    <t>HERNANDEZ VARELA FELICIANO</t>
  </si>
  <si>
    <t>MARTINEZ JIMENEZ PEDRO</t>
  </si>
  <si>
    <t>DIRECCIÓN ADMINISTRATIVA</t>
  </si>
  <si>
    <t>GONTES GUTIERREZ GERADO ISAMEL</t>
  </si>
  <si>
    <t>GUZMAN NAVA JANETTE</t>
  </si>
  <si>
    <t>RAMIREZ ROJAS FRANCISCO JAVIER</t>
  </si>
  <si>
    <t>HONORARIOS ASIMILADOS A SALARIOS</t>
  </si>
  <si>
    <t>PERCEPCIONES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</si>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</sst>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 applyBorder="1" applyAlignment="1">
      <alignment horizontal="center" vertical="center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10533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120" zoomScaleNormal="120" workbookViewId="0">
      <selection activeCell="H15" sqref="H15"/>
    </sheetView>
  </sheetViews>
  <sheetFormatPr baseColWidth="10" defaultRowHeight="11.25" x14ac:dyDescent="0.2"/>
  <cols>
    <col min="1" max="1" width="26.85546875" style="4" bestFit="1" customWidth="1"/>
    <col min="2" max="2" width="20.140625" style="4" customWidth="1"/>
    <col min="3" max="3" width="10" style="5" customWidth="1"/>
    <col min="4" max="4" width="12.42578125" style="5" bestFit="1" customWidth="1"/>
    <col min="5" max="5" width="10.140625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2" t="s">
        <v>2</v>
      </c>
      <c r="B1" s="52"/>
      <c r="C1" s="52"/>
      <c r="D1" s="52"/>
      <c r="E1" s="52"/>
      <c r="F1" s="52"/>
      <c r="G1" s="52"/>
      <c r="H1" s="52"/>
      <c r="I1" s="52"/>
    </row>
    <row r="2" spans="1:21" x14ac:dyDescent="0.2">
      <c r="A2" s="20"/>
      <c r="B2" s="20"/>
      <c r="C2" s="21"/>
      <c r="D2" s="21"/>
      <c r="E2" s="21"/>
      <c r="F2" s="53" t="s">
        <v>38</v>
      </c>
      <c r="G2" s="53"/>
      <c r="H2" s="53"/>
      <c r="I2" s="21"/>
    </row>
    <row r="3" spans="1:21" s="2" customFormat="1" ht="19.5" x14ac:dyDescent="0.3">
      <c r="A3" s="22"/>
      <c r="B3" s="22"/>
      <c r="C3" s="52"/>
      <c r="D3" s="52"/>
      <c r="E3" s="52"/>
      <c r="F3" s="52"/>
      <c r="G3" s="52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1" t="s">
        <v>33</v>
      </c>
      <c r="B4" s="51"/>
      <c r="C4" s="51"/>
      <c r="D4" s="54" t="s">
        <v>32</v>
      </c>
      <c r="E4" s="55"/>
      <c r="F4" s="55"/>
      <c r="G4" s="30"/>
      <c r="H4" s="30"/>
      <c r="I4" s="30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1" t="s">
        <v>0</v>
      </c>
      <c r="B5" s="31" t="s">
        <v>26</v>
      </c>
      <c r="C5" s="38" t="s">
        <v>3</v>
      </c>
      <c r="D5" s="39" t="s">
        <v>4</v>
      </c>
      <c r="E5" s="32" t="s">
        <v>5</v>
      </c>
      <c r="F5" s="38" t="s">
        <v>6</v>
      </c>
      <c r="G5" s="39" t="s">
        <v>7</v>
      </c>
      <c r="H5" s="32" t="s">
        <v>8</v>
      </c>
      <c r="I5" s="32" t="s">
        <v>14</v>
      </c>
      <c r="J5" s="28"/>
      <c r="K5" s="29"/>
      <c r="L5" s="28"/>
      <c r="M5" s="10"/>
      <c r="N5" s="10"/>
      <c r="O5" s="10"/>
      <c r="P5" s="10"/>
      <c r="Q5" s="10"/>
    </row>
    <row r="6" spans="1:21" ht="12" thickTop="1" x14ac:dyDescent="0.2">
      <c r="A6" s="41" t="s">
        <v>12</v>
      </c>
      <c r="B6" s="41" t="s">
        <v>10</v>
      </c>
      <c r="C6" s="27">
        <v>22500</v>
      </c>
      <c r="D6" s="40">
        <f>6704.71*2</f>
        <v>13409.42</v>
      </c>
      <c r="E6" s="40">
        <v>140</v>
      </c>
      <c r="F6" s="40">
        <v>96</v>
      </c>
      <c r="G6" s="27">
        <f t="shared" ref="G6:G10" si="0">SUM(C6:F6)</f>
        <v>36145.42</v>
      </c>
      <c r="H6" s="27">
        <f>4648.12*2</f>
        <v>9296.24</v>
      </c>
      <c r="I6" s="27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1" t="s">
        <v>11</v>
      </c>
      <c r="B7" s="41" t="s">
        <v>27</v>
      </c>
      <c r="C7" s="27">
        <v>9522.9</v>
      </c>
      <c r="D7" s="40">
        <f>3229.26*2</f>
        <v>6458.52</v>
      </c>
      <c r="E7" s="40">
        <v>140</v>
      </c>
      <c r="F7" s="40">
        <v>96</v>
      </c>
      <c r="G7" s="27">
        <f t="shared" si="0"/>
        <v>16217.42</v>
      </c>
      <c r="H7" s="27">
        <f>3625.41*2</f>
        <v>7250.82</v>
      </c>
      <c r="I7" s="27">
        <f t="shared" ref="I7:I10" si="1">+G7-H7</f>
        <v>8966.6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1" t="s">
        <v>13</v>
      </c>
      <c r="B8" s="41" t="s">
        <v>28</v>
      </c>
      <c r="C8" s="27">
        <v>13106.4</v>
      </c>
      <c r="D8" s="40">
        <f>4458.61*2</f>
        <v>8917.2199999999993</v>
      </c>
      <c r="E8" s="40">
        <v>140</v>
      </c>
      <c r="F8" s="40">
        <v>96</v>
      </c>
      <c r="G8" s="27">
        <f t="shared" si="0"/>
        <v>22259.62</v>
      </c>
      <c r="H8" s="27">
        <f>2492.77*2</f>
        <v>4985.54</v>
      </c>
      <c r="I8" s="27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1" t="s">
        <v>22</v>
      </c>
      <c r="B9" s="41" t="s">
        <v>42</v>
      </c>
      <c r="C9" s="27">
        <v>15400.2</v>
      </c>
      <c r="D9" s="40">
        <f>5496.04*2</f>
        <v>10992.08</v>
      </c>
      <c r="E9" s="40">
        <v>140</v>
      </c>
      <c r="F9" s="40">
        <v>96</v>
      </c>
      <c r="G9" s="27">
        <f t="shared" si="0"/>
        <v>26628.28</v>
      </c>
      <c r="H9" s="27">
        <f>3120.67*2</f>
        <v>6241.34</v>
      </c>
      <c r="I9" s="27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6" t="s">
        <v>23</v>
      </c>
      <c r="B10" s="26" t="s">
        <v>29</v>
      </c>
      <c r="C10" s="27">
        <v>12426.4</v>
      </c>
      <c r="D10" s="27">
        <f>3398.58*2</f>
        <v>6797.16</v>
      </c>
      <c r="E10" s="27">
        <v>140</v>
      </c>
      <c r="F10" s="27">
        <v>96</v>
      </c>
      <c r="G10" s="27">
        <f t="shared" si="0"/>
        <v>19459.559999999998</v>
      </c>
      <c r="H10" s="27">
        <f>3042.62*2</f>
        <v>6085.24</v>
      </c>
      <c r="I10" s="27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3"/>
      <c r="B11" s="33"/>
      <c r="C11" s="34"/>
      <c r="D11" s="34"/>
      <c r="E11" s="34"/>
      <c r="F11" s="34"/>
      <c r="G11" s="34"/>
      <c r="H11" s="34"/>
      <c r="I11" s="34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3" spans="1:21" x14ac:dyDescent="0.2">
      <c r="A13" s="51" t="s">
        <v>46</v>
      </c>
      <c r="B13" s="51"/>
      <c r="C13" s="51"/>
    </row>
    <row r="14" spans="1:21" ht="18.75" customHeight="1" thickBot="1" x14ac:dyDescent="0.25">
      <c r="A14" s="35" t="s">
        <v>0</v>
      </c>
      <c r="B14" s="35" t="s">
        <v>26</v>
      </c>
      <c r="C14" s="36" t="s">
        <v>47</v>
      </c>
      <c r="D14" s="32" t="s">
        <v>48</v>
      </c>
      <c r="E14" s="37" t="s">
        <v>9</v>
      </c>
    </row>
    <row r="15" spans="1:21" ht="12" thickTop="1" x14ac:dyDescent="0.2">
      <c r="A15" s="42" t="s">
        <v>15</v>
      </c>
      <c r="B15" s="42" t="s">
        <v>30</v>
      </c>
      <c r="C15" s="46">
        <f>3499.5*2</f>
        <v>6999</v>
      </c>
      <c r="D15" s="46">
        <f>257.8*2</f>
        <v>515.6</v>
      </c>
      <c r="E15" s="46">
        <f>+C15-D15</f>
        <v>6483.4</v>
      </c>
    </row>
    <row r="16" spans="1:21" x14ac:dyDescent="0.2">
      <c r="A16" s="43" t="s">
        <v>34</v>
      </c>
      <c r="B16" s="43" t="s">
        <v>39</v>
      </c>
      <c r="C16" s="48">
        <v>2208.09</v>
      </c>
      <c r="D16" s="49">
        <v>128.36000000000001</v>
      </c>
      <c r="E16" s="46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16</v>
      </c>
      <c r="B17" s="43" t="s">
        <v>30</v>
      </c>
      <c r="C17" s="48">
        <f>2297.25*2</f>
        <v>4594.5</v>
      </c>
      <c r="D17" s="49">
        <f>137.07*2</f>
        <v>274.14</v>
      </c>
      <c r="E17" s="46">
        <f t="shared" ref="E17:E33" si="2">+C17-D17</f>
        <v>4320.3599999999997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35</v>
      </c>
      <c r="B18" s="43" t="s">
        <v>30</v>
      </c>
      <c r="C18" s="48">
        <f>2297.25*2</f>
        <v>4594.5</v>
      </c>
      <c r="D18" s="49">
        <f>137.07*2</f>
        <v>274.14</v>
      </c>
      <c r="E18" s="46">
        <f t="shared" si="2"/>
        <v>4320.3599999999997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36</v>
      </c>
      <c r="B19" s="43" t="s">
        <v>30</v>
      </c>
      <c r="C19" s="48">
        <f>1719.12*2</f>
        <v>3438.24</v>
      </c>
      <c r="D19" s="49">
        <f>93*2</f>
        <v>186</v>
      </c>
      <c r="E19" s="46">
        <f t="shared" si="2"/>
        <v>3252.24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4" t="s">
        <v>17</v>
      </c>
      <c r="B20" s="44" t="s">
        <v>30</v>
      </c>
      <c r="C20" s="50">
        <f>3941.4*2</f>
        <v>7882.8</v>
      </c>
      <c r="D20" s="50">
        <f>305.87*2</f>
        <v>611.74</v>
      </c>
      <c r="E20" s="46">
        <f t="shared" si="2"/>
        <v>7271.06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4" t="s">
        <v>40</v>
      </c>
      <c r="B21" s="44" t="s">
        <v>30</v>
      </c>
      <c r="C21" s="50">
        <v>2123.1</v>
      </c>
      <c r="D21" s="50">
        <v>122.92</v>
      </c>
      <c r="E21" s="46">
        <f t="shared" si="2"/>
        <v>2000.1799999999998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44" t="s">
        <v>18</v>
      </c>
      <c r="B22" s="44" t="s">
        <v>31</v>
      </c>
      <c r="C22" s="50">
        <f>2896.05*2</f>
        <v>5792.1</v>
      </c>
      <c r="D22" s="50">
        <f>192.14*2</f>
        <v>384.28</v>
      </c>
      <c r="E22" s="46">
        <f t="shared" si="2"/>
        <v>5407.8200000000006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4" t="s">
        <v>1</v>
      </c>
      <c r="B23" s="44" t="s">
        <v>30</v>
      </c>
      <c r="C23" s="50">
        <f>1141.95*2</f>
        <v>2283.9</v>
      </c>
      <c r="D23" s="50">
        <f>60.13*2</f>
        <v>120.26</v>
      </c>
      <c r="E23" s="46">
        <f t="shared" si="2"/>
        <v>2163.64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19</v>
      </c>
      <c r="B24" s="44" t="s">
        <v>31</v>
      </c>
      <c r="C24" s="50">
        <f>2208*2</f>
        <v>4416</v>
      </c>
      <c r="D24" s="50">
        <f>128.36*2</f>
        <v>256.72000000000003</v>
      </c>
      <c r="E24" s="46">
        <f t="shared" si="2"/>
        <v>4159.28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41</v>
      </c>
      <c r="B25" s="44" t="s">
        <v>30</v>
      </c>
      <c r="C25" s="50">
        <v>2123.1</v>
      </c>
      <c r="D25" s="50">
        <v>122.92</v>
      </c>
      <c r="E25" s="46">
        <f t="shared" si="2"/>
        <v>2000.1799999999998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24</v>
      </c>
      <c r="B26" s="44" t="s">
        <v>39</v>
      </c>
      <c r="C26" s="50">
        <v>2208.09</v>
      </c>
      <c r="D26" s="50">
        <v>128.36000000000001</v>
      </c>
      <c r="E26" s="46">
        <f t="shared" si="2"/>
        <v>2079.73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20</v>
      </c>
      <c r="B27" s="44" t="s">
        <v>30</v>
      </c>
      <c r="C27" s="50">
        <f>2896.05*2</f>
        <v>5792.1</v>
      </c>
      <c r="D27" s="50">
        <f>192.14*2</f>
        <v>384.28</v>
      </c>
      <c r="E27" s="46">
        <f t="shared" si="2"/>
        <v>5407.8200000000006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21</v>
      </c>
      <c r="B28" s="44" t="s">
        <v>31</v>
      </c>
      <c r="C28" s="50">
        <f>3499.5*2</f>
        <v>6999</v>
      </c>
      <c r="D28" s="50">
        <f>257.8*2</f>
        <v>515.6</v>
      </c>
      <c r="E28" s="46">
        <f t="shared" si="2"/>
        <v>6483.4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4" t="s">
        <v>37</v>
      </c>
      <c r="B29" s="44" t="s">
        <v>30</v>
      </c>
      <c r="C29" s="50">
        <f>2779.95*2</f>
        <v>5559.9</v>
      </c>
      <c r="D29" s="50">
        <f>179.51*2</f>
        <v>359.02</v>
      </c>
      <c r="E29" s="46">
        <f t="shared" si="2"/>
        <v>5200.8799999999992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4" t="s">
        <v>25</v>
      </c>
      <c r="B30" s="44" t="s">
        <v>39</v>
      </c>
      <c r="C30" s="50">
        <v>2208.09</v>
      </c>
      <c r="D30" s="50">
        <v>128.36000000000001</v>
      </c>
      <c r="E30" s="46">
        <f t="shared" si="2"/>
        <v>2079.73</v>
      </c>
      <c r="G30" s="13"/>
      <c r="H30" s="14"/>
      <c r="I30" s="13"/>
      <c r="J30" s="13"/>
      <c r="K30" s="13"/>
      <c r="L30" s="13"/>
      <c r="M30" s="13"/>
      <c r="O30" s="4"/>
      <c r="P30" s="4"/>
      <c r="Q30" s="4"/>
      <c r="R30" s="4"/>
      <c r="S30" s="4"/>
      <c r="T30" s="4"/>
      <c r="U30" s="4"/>
    </row>
    <row r="31" spans="1:21" x14ac:dyDescent="0.2">
      <c r="A31" s="44" t="s">
        <v>43</v>
      </c>
      <c r="B31" s="44" t="s">
        <v>30</v>
      </c>
      <c r="C31" s="50">
        <f>2297.26*2</f>
        <v>4594.5200000000004</v>
      </c>
      <c r="D31" s="50">
        <f>134.07*2</f>
        <v>268.14</v>
      </c>
      <c r="E31" s="46">
        <f t="shared" si="2"/>
        <v>4326.38</v>
      </c>
      <c r="G31" s="13"/>
      <c r="H31" s="14"/>
      <c r="I31" s="13"/>
      <c r="J31" s="13"/>
      <c r="K31" s="13"/>
      <c r="L31" s="13"/>
      <c r="M31" s="13"/>
      <c r="O31" s="4"/>
      <c r="P31" s="4"/>
      <c r="Q31" s="4"/>
      <c r="R31" s="4"/>
      <c r="S31" s="4"/>
      <c r="T31" s="4"/>
      <c r="U31" s="4"/>
    </row>
    <row r="32" spans="1:21" x14ac:dyDescent="0.2">
      <c r="A32" s="44" t="s">
        <v>44</v>
      </c>
      <c r="B32" s="44" t="s">
        <v>31</v>
      </c>
      <c r="C32" s="50">
        <f>2208*2</f>
        <v>4416</v>
      </c>
      <c r="D32" s="50">
        <f>128.36*2</f>
        <v>256.72000000000003</v>
      </c>
      <c r="E32" s="46">
        <f t="shared" si="2"/>
        <v>4159.28</v>
      </c>
      <c r="G32" s="13"/>
      <c r="H32" s="14"/>
      <c r="I32" s="13"/>
      <c r="J32" s="13"/>
      <c r="K32" s="13"/>
      <c r="L32" s="13"/>
      <c r="M32" s="13"/>
      <c r="O32" s="4"/>
      <c r="P32" s="4"/>
      <c r="Q32" s="4"/>
      <c r="R32" s="4"/>
      <c r="S32" s="4"/>
      <c r="T32" s="4"/>
      <c r="U32" s="4"/>
    </row>
    <row r="33" spans="1:21" x14ac:dyDescent="0.2">
      <c r="A33" s="44" t="s">
        <v>45</v>
      </c>
      <c r="B33" s="44" t="s">
        <v>39</v>
      </c>
      <c r="C33" s="50">
        <v>2208.09</v>
      </c>
      <c r="D33" s="50">
        <v>128.36000000000001</v>
      </c>
      <c r="E33" s="46">
        <f t="shared" si="2"/>
        <v>2079.73</v>
      </c>
      <c r="H33" s="11"/>
      <c r="I33" s="12"/>
      <c r="J33" s="12"/>
      <c r="K33" s="13"/>
      <c r="L33" s="14"/>
      <c r="M33" s="13"/>
      <c r="O33" s="13"/>
      <c r="S33" s="4"/>
      <c r="T33" s="4"/>
      <c r="U33" s="4"/>
    </row>
    <row r="36" spans="1:21" x14ac:dyDescent="0.2">
      <c r="A36" s="44"/>
      <c r="B36" s="44"/>
      <c r="C36" s="50"/>
      <c r="D36" s="47"/>
      <c r="E36" s="50"/>
      <c r="F36" s="46"/>
    </row>
    <row r="37" spans="1:21" x14ac:dyDescent="0.2">
      <c r="A37" s="44"/>
      <c r="B37" s="44"/>
      <c r="C37" s="50"/>
      <c r="D37" s="47"/>
      <c r="E37" s="50"/>
      <c r="F37" s="46"/>
    </row>
    <row r="38" spans="1:21" x14ac:dyDescent="0.2">
      <c r="A38" s="44"/>
      <c r="B38" s="44"/>
      <c r="C38" s="50"/>
      <c r="D38" s="47"/>
      <c r="E38" s="50"/>
      <c r="F38" s="46"/>
    </row>
    <row r="39" spans="1:21" x14ac:dyDescent="0.2">
      <c r="A39" s="44"/>
      <c r="B39" s="44"/>
      <c r="C39" s="50"/>
      <c r="D39" s="47"/>
      <c r="E39" s="50"/>
      <c r="F39" s="46"/>
    </row>
    <row r="40" spans="1:21" x14ac:dyDescent="0.2">
      <c r="A40" s="44"/>
      <c r="B40" s="44"/>
      <c r="C40" s="50"/>
      <c r="D40" s="47"/>
      <c r="E40" s="50"/>
      <c r="F40" s="46"/>
    </row>
    <row r="41" spans="1:21" x14ac:dyDescent="0.2">
      <c r="A41" s="44"/>
      <c r="B41" s="44"/>
      <c r="C41" s="50"/>
      <c r="D41" s="47"/>
      <c r="E41" s="50"/>
      <c r="F41" s="46"/>
    </row>
    <row r="42" spans="1:21" x14ac:dyDescent="0.2">
      <c r="A42" s="25"/>
      <c r="B42" s="45"/>
      <c r="C42" s="48"/>
      <c r="D42" s="47"/>
      <c r="E42" s="49"/>
      <c r="F42" s="46"/>
    </row>
    <row r="43" spans="1:21" x14ac:dyDescent="0.2">
      <c r="A43" s="25"/>
      <c r="B43" s="45"/>
      <c r="C43" s="48"/>
      <c r="D43" s="47"/>
      <c r="E43" s="49"/>
      <c r="F43" s="46"/>
    </row>
    <row r="44" spans="1:21" x14ac:dyDescent="0.2">
      <c r="A44" s="25"/>
      <c r="B44" s="45"/>
      <c r="C44" s="48"/>
      <c r="D44" s="47"/>
      <c r="E44" s="49"/>
      <c r="F44" s="46"/>
    </row>
    <row r="45" spans="1:21" x14ac:dyDescent="0.2">
      <c r="B45" s="45"/>
      <c r="C45" s="48"/>
      <c r="D45" s="47"/>
      <c r="E45" s="49"/>
      <c r="F45" s="46"/>
    </row>
    <row r="46" spans="1:21" x14ac:dyDescent="0.2">
      <c r="B46" s="45"/>
      <c r="C46" s="48"/>
      <c r="D46" s="47"/>
      <c r="E46" s="49"/>
      <c r="F46" s="46"/>
    </row>
    <row r="47" spans="1:21" x14ac:dyDescent="0.2">
      <c r="B47" s="45"/>
      <c r="C47" s="48"/>
      <c r="D47" s="47"/>
      <c r="E47" s="49"/>
      <c r="F47" s="46"/>
    </row>
    <row r="48" spans="1:21" x14ac:dyDescent="0.2">
      <c r="B48" s="45"/>
      <c r="C48" s="48"/>
      <c r="D48" s="47"/>
      <c r="E48" s="49"/>
      <c r="F48" s="46"/>
    </row>
    <row r="49" spans="2:6" x14ac:dyDescent="0.2">
      <c r="B49" s="45"/>
      <c r="C49" s="48"/>
      <c r="D49" s="47"/>
      <c r="E49" s="49"/>
      <c r="F49" s="46"/>
    </row>
    <row r="50" spans="2:6" x14ac:dyDescent="0.2">
      <c r="C50" s="48"/>
      <c r="D50" s="47"/>
      <c r="E50" s="49"/>
      <c r="F50" s="46"/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2023-07-10T17:30:34Z</dcterms:modified>
</cp:coreProperties>
</file>