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1" i="2"/>
  <c r="D19" i="2"/>
  <c r="D18" i="2"/>
  <c r="C25" i="2"/>
  <c r="C21" i="2"/>
  <c r="C19" i="2"/>
  <c r="C18" i="2"/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6" i="2"/>
  <c r="E15" i="2"/>
  <c r="C33" i="2" l="1"/>
  <c r="D33" i="2"/>
  <c r="D32" i="2"/>
  <c r="C32" i="2"/>
  <c r="D31" i="2"/>
  <c r="C31" i="2"/>
  <c r="D20" i="2" l="1"/>
  <c r="D17" i="2"/>
  <c r="D28" i="2"/>
  <c r="C28" i="2"/>
  <c r="D27" i="2"/>
  <c r="C27" i="2"/>
  <c r="D24" i="2"/>
  <c r="C24" i="2"/>
  <c r="D23" i="2"/>
  <c r="C23" i="2"/>
  <c r="D22" i="2"/>
  <c r="C22" i="2"/>
  <c r="C20" i="2"/>
  <c r="C17" i="2"/>
  <c r="D15" i="2"/>
  <c r="C15" i="2"/>
  <c r="H7" i="2" l="1"/>
  <c r="H10" i="2"/>
  <c r="H9" i="2"/>
  <c r="H8" i="2"/>
  <c r="H6" i="2"/>
  <c r="D10" i="2"/>
  <c r="G10" i="2" s="1"/>
  <c r="D9" i="2"/>
  <c r="G9" i="2" s="1"/>
  <c r="D8" i="2"/>
  <c r="G8" i="2" s="1"/>
  <c r="D7" i="2"/>
  <c r="G7" i="2" s="1"/>
  <c r="I7" i="2" s="1"/>
  <c r="D6" i="2"/>
  <c r="G6" i="2" s="1"/>
  <c r="I6" i="2" l="1"/>
  <c r="I10" i="2"/>
  <c r="I9" i="2"/>
  <c r="I8" i="2"/>
</calcChain>
</file>

<file path=xl/sharedStrings.xml><?xml version="1.0" encoding="utf-8"?>
<sst xmlns="http://schemas.openxmlformats.org/spreadsheetml/2006/main" count="67" uniqueCount="49">
  <si>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</si>
  <si>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</si>
  <si>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</si>
  <si>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</si>
  <si>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</si>
  <si>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</si>
  <si>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</si>
  <si>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</si>
  <si>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</si>
  <si>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</si>
  <si>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</si>
  <si>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</si>
  <si>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</si>
  <si>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</si>
  <si>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</si>
  <si>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</si>
  <si>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</si>
  <si>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</si>
  <si>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</si>
  <si>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</si>
  <si>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</si>
  <si>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</si>
  <si>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</si>
  <si>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</si>
  <si>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</si>
  <si>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</si>
  <si>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</si>
  <si>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</si>
  <si>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</si>
  <si>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</si>
  <si>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</si>
  <si>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</si>
  <si>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</si>
  <si>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</si>
  <si>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</si>
  <si>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</si>
  <si>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</si>
  <si>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</si>
  <si>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</si>
  <si>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</si>
  <si>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Del 01 al 29 de Febrero 2020</t>
  </si>
  <si>
    <t>DIRECCIÓN ADMINISTRATIVA</t>
  </si>
  <si>
    <t>GONTES GUTIERREZ GERADO ISAMEL</t>
  </si>
  <si>
    <t>GUZMAN NAVA JANETTE</t>
  </si>
  <si>
    <t>SOTO GONZALEZ LUIS ENGAR</t>
  </si>
  <si>
    <t>HONORARIOS ASIMILADOS A SALARIOS</t>
  </si>
  <si>
    <t>PERCEPCIONES</t>
  </si>
  <si>
    <t xml:space="preserve"> DEDUCCIONES</t>
  </si>
  <si>
    <t>RAMIREZ ROJAS 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</si>
</sst>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0" fontId="12" fillId="0" borderId="0" xfId="0" applyFont="1" applyFill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1" xfId="0" applyNumberFormat="1" applyFont="1" applyBorder="1" applyAlignment="1">
      <alignment horizontal="center"/>
    </xf>
    <xf numFmtId="0" fontId="11" fillId="0" borderId="0" xfId="0" applyFont="1" applyFill="1" applyBorder="1"/>
    <xf numFmtId="43" fontId="12" fillId="0" borderId="0" xfId="1" applyFont="1" applyFill="1" applyAlignment="1"/>
    <xf numFmtId="0" fontId="11" fillId="0" borderId="0" xfId="0" applyFont="1" applyFill="1"/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="110" zoomScaleNormal="110" workbookViewId="0">
      <selection activeCell="I13" sqref="I13"/>
    </sheetView>
  </sheetViews>
  <sheetFormatPr baseColWidth="10" defaultRowHeight="11.25" x14ac:dyDescent="0.2"/>
  <cols>
    <col min="1" max="1" width="26.85546875" style="4" bestFit="1" customWidth="1"/>
    <col min="2" max="2" width="20.140625" style="4" customWidth="1"/>
    <col min="3" max="3" width="11.5703125" style="5" customWidth="1"/>
    <col min="4" max="4" width="12.42578125" style="5" bestFit="1" customWidth="1"/>
    <col min="5" max="5" width="9.710937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7" t="s">
        <v>2</v>
      </c>
      <c r="B1" s="57"/>
      <c r="C1" s="57"/>
      <c r="D1" s="57"/>
      <c r="E1" s="57"/>
      <c r="F1" s="57"/>
      <c r="G1" s="57"/>
      <c r="H1" s="57"/>
      <c r="I1" s="57"/>
    </row>
    <row r="2" spans="1:21" x14ac:dyDescent="0.2">
      <c r="A2" s="20"/>
      <c r="B2" s="20"/>
      <c r="C2" s="21"/>
      <c r="D2" s="21"/>
      <c r="E2" s="21"/>
      <c r="F2" s="58" t="s">
        <v>40</v>
      </c>
      <c r="G2" s="58"/>
      <c r="H2" s="58"/>
      <c r="I2" s="21"/>
    </row>
    <row r="3" spans="1:21" s="2" customFormat="1" ht="19.5" x14ac:dyDescent="0.3">
      <c r="A3" s="22"/>
      <c r="B3" s="22"/>
      <c r="C3" s="57"/>
      <c r="D3" s="57"/>
      <c r="E3" s="57"/>
      <c r="F3" s="57"/>
      <c r="G3" s="57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6" t="s">
        <v>33</v>
      </c>
      <c r="B4" s="56"/>
      <c r="C4" s="56"/>
      <c r="D4" s="59" t="s">
        <v>32</v>
      </c>
      <c r="E4" s="59"/>
      <c r="F4" s="59"/>
      <c r="G4" s="52"/>
      <c r="H4" s="30"/>
      <c r="I4" s="30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1" t="s">
        <v>0</v>
      </c>
      <c r="B5" s="31" t="s">
        <v>26</v>
      </c>
      <c r="C5" s="37" t="s">
        <v>3</v>
      </c>
      <c r="D5" s="38" t="s">
        <v>4</v>
      </c>
      <c r="E5" s="32" t="s">
        <v>5</v>
      </c>
      <c r="F5" s="37" t="s">
        <v>6</v>
      </c>
      <c r="G5" s="38" t="s">
        <v>7</v>
      </c>
      <c r="H5" s="32" t="s">
        <v>8</v>
      </c>
      <c r="I5" s="32" t="s">
        <v>14</v>
      </c>
      <c r="J5" s="28"/>
      <c r="K5" s="29"/>
      <c r="L5" s="28"/>
      <c r="M5" s="10"/>
      <c r="N5" s="10"/>
      <c r="O5" s="10"/>
      <c r="P5" s="10"/>
      <c r="Q5" s="10"/>
    </row>
    <row r="6" spans="1:21" ht="12" thickTop="1" x14ac:dyDescent="0.2">
      <c r="A6" s="40" t="s">
        <v>12</v>
      </c>
      <c r="B6" s="40" t="s">
        <v>10</v>
      </c>
      <c r="C6" s="27">
        <v>22500</v>
      </c>
      <c r="D6" s="39">
        <f>6704.71*2</f>
        <v>13409.42</v>
      </c>
      <c r="E6" s="39">
        <v>140</v>
      </c>
      <c r="F6" s="39">
        <v>96</v>
      </c>
      <c r="G6" s="27">
        <f t="shared" ref="G6:G10" si="0">SUM(C6:F6)</f>
        <v>36145.42</v>
      </c>
      <c r="H6" s="27">
        <f>4648.12*2</f>
        <v>9296.24</v>
      </c>
      <c r="I6" s="27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0" t="s">
        <v>11</v>
      </c>
      <c r="B7" s="40" t="s">
        <v>27</v>
      </c>
      <c r="C7" s="27">
        <v>9522.9</v>
      </c>
      <c r="D7" s="39">
        <f>3229.26*2</f>
        <v>6458.52</v>
      </c>
      <c r="E7" s="39">
        <v>140</v>
      </c>
      <c r="F7" s="39">
        <v>96</v>
      </c>
      <c r="G7" s="27">
        <f t="shared" si="0"/>
        <v>16217.42</v>
      </c>
      <c r="H7" s="27">
        <f>3625.41*2</f>
        <v>7250.82</v>
      </c>
      <c r="I7" s="27">
        <f t="shared" ref="I7:I10" si="1">+G7-H7</f>
        <v>8966.6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0" t="s">
        <v>13</v>
      </c>
      <c r="B8" s="40" t="s">
        <v>28</v>
      </c>
      <c r="C8" s="27">
        <v>13106.4</v>
      </c>
      <c r="D8" s="39">
        <f>4458.61*2</f>
        <v>8917.2199999999993</v>
      </c>
      <c r="E8" s="39">
        <v>140</v>
      </c>
      <c r="F8" s="39">
        <v>96</v>
      </c>
      <c r="G8" s="27">
        <f t="shared" si="0"/>
        <v>22259.62</v>
      </c>
      <c r="H8" s="27">
        <f>2492.77*2</f>
        <v>4985.54</v>
      </c>
      <c r="I8" s="27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0" t="s">
        <v>22</v>
      </c>
      <c r="B9" s="40" t="s">
        <v>41</v>
      </c>
      <c r="C9" s="27">
        <v>15400.2</v>
      </c>
      <c r="D9" s="39">
        <f>5496.04*2</f>
        <v>10992.08</v>
      </c>
      <c r="E9" s="39">
        <v>140</v>
      </c>
      <c r="F9" s="39">
        <v>96</v>
      </c>
      <c r="G9" s="27">
        <f t="shared" si="0"/>
        <v>26628.28</v>
      </c>
      <c r="H9" s="27">
        <f>3120.67*2</f>
        <v>6241.34</v>
      </c>
      <c r="I9" s="27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6" t="s">
        <v>23</v>
      </c>
      <c r="B10" s="26" t="s">
        <v>29</v>
      </c>
      <c r="C10" s="27">
        <v>12426.4</v>
      </c>
      <c r="D10" s="39">
        <f>3398.58*2</f>
        <v>6797.16</v>
      </c>
      <c r="E10" s="39">
        <v>140</v>
      </c>
      <c r="F10" s="39">
        <v>96</v>
      </c>
      <c r="G10" s="27">
        <f t="shared" si="0"/>
        <v>19459.559999999998</v>
      </c>
      <c r="H10" s="27">
        <f>3042.62*2</f>
        <v>6085.24</v>
      </c>
      <c r="I10" s="27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3"/>
      <c r="B11" s="33"/>
      <c r="C11" s="34"/>
      <c r="D11" s="34"/>
      <c r="E11" s="34"/>
      <c r="F11" s="34"/>
      <c r="G11" s="34"/>
      <c r="H11" s="34"/>
      <c r="I11" s="34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x14ac:dyDescent="0.2">
      <c r="J12" s="13"/>
      <c r="K12" s="14"/>
      <c r="L12" s="13"/>
      <c r="M12" s="13"/>
      <c r="O12" s="13"/>
      <c r="R12" s="4"/>
      <c r="S12" s="4"/>
      <c r="T12" s="4"/>
      <c r="U12" s="4"/>
    </row>
    <row r="13" spans="1:21" x14ac:dyDescent="0.2">
      <c r="A13" s="56" t="s">
        <v>45</v>
      </c>
      <c r="B13" s="56"/>
      <c r="C13" s="56"/>
      <c r="J13" s="13"/>
      <c r="K13" s="14"/>
      <c r="L13" s="13"/>
      <c r="M13" s="13"/>
      <c r="O13" s="13"/>
      <c r="R13" s="4"/>
      <c r="S13" s="4"/>
      <c r="T13" s="4"/>
      <c r="U13" s="4"/>
    </row>
    <row r="14" spans="1:21" ht="12" thickBot="1" x14ac:dyDescent="0.25">
      <c r="A14" s="35" t="s">
        <v>0</v>
      </c>
      <c r="B14" s="35" t="s">
        <v>26</v>
      </c>
      <c r="C14" s="36" t="s">
        <v>46</v>
      </c>
      <c r="D14" s="32" t="s">
        <v>47</v>
      </c>
      <c r="E14" s="32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1" t="s">
        <v>15</v>
      </c>
      <c r="B15" s="41" t="s">
        <v>30</v>
      </c>
      <c r="C15" s="45">
        <f>3499.5*2</f>
        <v>6999</v>
      </c>
      <c r="D15" s="45">
        <f>257.8*2</f>
        <v>515.6</v>
      </c>
      <c r="E15" s="45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2" t="s">
        <v>34</v>
      </c>
      <c r="B16" s="42" t="s">
        <v>37</v>
      </c>
      <c r="C16" s="46">
        <v>2208.09</v>
      </c>
      <c r="D16" s="47">
        <v>128.36000000000001</v>
      </c>
      <c r="E16" s="45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2" t="s">
        <v>16</v>
      </c>
      <c r="B17" s="42" t="s">
        <v>30</v>
      </c>
      <c r="C17" s="46">
        <f>2297.25*2</f>
        <v>4594.5</v>
      </c>
      <c r="D17" s="47">
        <f>137.07*2</f>
        <v>274.14</v>
      </c>
      <c r="E17" s="45">
        <f t="shared" ref="E17:E33" si="2">+C17-D17</f>
        <v>4320.3599999999997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2" t="s">
        <v>35</v>
      </c>
      <c r="B18" s="42" t="s">
        <v>30</v>
      </c>
      <c r="C18" s="46">
        <f>2297.25*2</f>
        <v>4594.5</v>
      </c>
      <c r="D18" s="47">
        <f>137.07*2</f>
        <v>274.14</v>
      </c>
      <c r="E18" s="45">
        <f t="shared" si="2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2" t="s">
        <v>36</v>
      </c>
      <c r="B19" s="42" t="s">
        <v>30</v>
      </c>
      <c r="C19" s="46">
        <f>1719.12*2</f>
        <v>3438.24</v>
      </c>
      <c r="D19" s="47">
        <f>93*2</f>
        <v>186</v>
      </c>
      <c r="E19" s="45">
        <f t="shared" si="2"/>
        <v>3252.24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3" t="s">
        <v>17</v>
      </c>
      <c r="B20" s="43" t="s">
        <v>30</v>
      </c>
      <c r="C20" s="48">
        <f>3941.4*2</f>
        <v>7882.8</v>
      </c>
      <c r="D20" s="48">
        <f>305.87*2</f>
        <v>611.74</v>
      </c>
      <c r="E20" s="45">
        <f t="shared" si="2"/>
        <v>7271.06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9" t="s">
        <v>38</v>
      </c>
      <c r="B21" s="54" t="s">
        <v>30</v>
      </c>
      <c r="C21" s="50">
        <f>2123.1*2</f>
        <v>4246.2</v>
      </c>
      <c r="D21" s="51">
        <f>122.92*2</f>
        <v>245.84</v>
      </c>
      <c r="E21" s="45">
        <f t="shared" si="2"/>
        <v>4000.3599999999997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2" t="s">
        <v>18</v>
      </c>
      <c r="B22" s="43" t="s">
        <v>31</v>
      </c>
      <c r="C22" s="46">
        <f>2896.05*2</f>
        <v>5792.1</v>
      </c>
      <c r="D22" s="48">
        <f>192.14*2</f>
        <v>384.28</v>
      </c>
      <c r="E22" s="45">
        <f t="shared" si="2"/>
        <v>5407.8200000000006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3" t="s">
        <v>1</v>
      </c>
      <c r="B23" s="43" t="s">
        <v>30</v>
      </c>
      <c r="C23" s="48">
        <f>1141.95*2</f>
        <v>2283.9</v>
      </c>
      <c r="D23" s="48">
        <f>60.13*2</f>
        <v>120.26</v>
      </c>
      <c r="E23" s="45">
        <f t="shared" si="2"/>
        <v>2163.64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3" t="s">
        <v>19</v>
      </c>
      <c r="B24" s="43" t="s">
        <v>31</v>
      </c>
      <c r="C24" s="48">
        <f>2208*2</f>
        <v>4416</v>
      </c>
      <c r="D24" s="47">
        <f>128.36*2</f>
        <v>256.72000000000003</v>
      </c>
      <c r="E24" s="45">
        <f t="shared" si="2"/>
        <v>4159.28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3" t="s">
        <v>39</v>
      </c>
      <c r="B25" s="43" t="s">
        <v>30</v>
      </c>
      <c r="C25" s="48">
        <f>2123.1*2</f>
        <v>4246.2</v>
      </c>
      <c r="D25" s="47">
        <f>122.92*2</f>
        <v>245.84</v>
      </c>
      <c r="E25" s="45">
        <f t="shared" si="2"/>
        <v>4000.3599999999997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3" t="s">
        <v>24</v>
      </c>
      <c r="B26" s="43" t="s">
        <v>37</v>
      </c>
      <c r="C26" s="46">
        <v>4304.41</v>
      </c>
      <c r="D26" s="48">
        <v>304.41000000000003</v>
      </c>
      <c r="E26" s="45">
        <f t="shared" si="2"/>
        <v>4000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3" t="s">
        <v>20</v>
      </c>
      <c r="B27" s="43" t="s">
        <v>30</v>
      </c>
      <c r="C27" s="48">
        <f>2896.05*2</f>
        <v>5792.1</v>
      </c>
      <c r="D27" s="47">
        <f>192.14*2</f>
        <v>384.28</v>
      </c>
      <c r="E27" s="45">
        <f t="shared" si="2"/>
        <v>5407.8200000000006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21</v>
      </c>
      <c r="B28" s="43" t="s">
        <v>31</v>
      </c>
      <c r="C28" s="46">
        <f>3499.5*2</f>
        <v>6999</v>
      </c>
      <c r="D28" s="47">
        <f>257.8*2</f>
        <v>515.6</v>
      </c>
      <c r="E28" s="45">
        <f t="shared" si="2"/>
        <v>6483.4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53" t="s">
        <v>48</v>
      </c>
      <c r="B29" s="43" t="s">
        <v>37</v>
      </c>
      <c r="C29" s="46">
        <v>2208.09</v>
      </c>
      <c r="D29" s="47">
        <v>128.36000000000001</v>
      </c>
      <c r="E29" s="45">
        <f t="shared" si="2"/>
        <v>2079.73</v>
      </c>
      <c r="G29" s="13"/>
      <c r="H29" s="11"/>
      <c r="I29" s="12"/>
      <c r="J29" s="12"/>
      <c r="K29" s="13"/>
      <c r="L29" s="14"/>
      <c r="M29" s="13"/>
      <c r="O29" s="13"/>
      <c r="S29" s="4"/>
      <c r="T29" s="4"/>
      <c r="U29" s="4"/>
    </row>
    <row r="30" spans="1:21" x14ac:dyDescent="0.2">
      <c r="A30" s="25" t="s">
        <v>25</v>
      </c>
      <c r="B30" s="55" t="s">
        <v>37</v>
      </c>
      <c r="C30" s="46">
        <v>2208.09</v>
      </c>
      <c r="D30" s="47">
        <v>128.36000000000001</v>
      </c>
      <c r="E30" s="45">
        <f t="shared" si="2"/>
        <v>2079.73</v>
      </c>
      <c r="G30" s="13"/>
      <c r="H30" s="11"/>
      <c r="I30" s="12"/>
      <c r="J30" s="12"/>
      <c r="K30" s="13"/>
      <c r="L30" s="14"/>
      <c r="M30" s="13"/>
      <c r="O30" s="13"/>
      <c r="S30" s="4"/>
      <c r="T30" s="4"/>
      <c r="U30" s="4"/>
    </row>
    <row r="31" spans="1:21" x14ac:dyDescent="0.2">
      <c r="A31" s="43" t="s">
        <v>42</v>
      </c>
      <c r="B31" s="43" t="s">
        <v>30</v>
      </c>
      <c r="C31" s="48">
        <f>2297.26*2</f>
        <v>4594.5200000000004</v>
      </c>
      <c r="D31" s="48">
        <f>134.07*2</f>
        <v>268.14</v>
      </c>
      <c r="E31" s="45">
        <f t="shared" si="2"/>
        <v>4326.38</v>
      </c>
      <c r="G31" s="13"/>
    </row>
    <row r="32" spans="1:21" x14ac:dyDescent="0.2">
      <c r="A32" s="43" t="s">
        <v>43</v>
      </c>
      <c r="B32" s="43" t="s">
        <v>31</v>
      </c>
      <c r="C32" s="48">
        <f>2208*2</f>
        <v>4416</v>
      </c>
      <c r="D32" s="48">
        <f>128.36*2</f>
        <v>256.72000000000003</v>
      </c>
      <c r="E32" s="45">
        <f t="shared" si="2"/>
        <v>4159.28</v>
      </c>
      <c r="G32" s="13"/>
    </row>
    <row r="33" spans="1:7" x14ac:dyDescent="0.2">
      <c r="A33" s="43" t="s">
        <v>44</v>
      </c>
      <c r="B33" s="43" t="s">
        <v>30</v>
      </c>
      <c r="C33" s="48">
        <f>2668*2</f>
        <v>5336</v>
      </c>
      <c r="D33" s="48">
        <f>167.33*2</f>
        <v>334.66</v>
      </c>
      <c r="E33" s="45">
        <f t="shared" si="2"/>
        <v>5001.34</v>
      </c>
      <c r="G33" s="13"/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2023-07-10T20:25:34Z</dcterms:modified>
</cp:coreProperties>
</file>